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\OneDrive\Desktop\MIN ENERGIEI\GHID I.2 PRODUCTIA DE HIDROGEN\02.02.2022\DE PUBLICAT\SCHEMA\"/>
    </mc:Choice>
  </mc:AlternateContent>
  <xr:revisionPtr revIDLastSave="0" documentId="13_ncr:1_{50770924-A42B-4C20-82BE-188C40D787A0}" xr6:coauthVersionLast="47" xr6:coauthVersionMax="47" xr10:uidLastSave="{00000000-0000-0000-0000-000000000000}"/>
  <bookViews>
    <workbookView xWindow="-110" yWindow="-110" windowWidth="19420" windowHeight="10420" xr2:uid="{C4720580-55B4-4ED4-9FD4-AA8B3DBDF3F1}"/>
  </bookViews>
  <sheets>
    <sheet name="metodologie calcul VAN" sheetId="3" r:id="rId1"/>
    <sheet name="breviar calcul VAN H2 1 MW" sheetId="2" r:id="rId2"/>
  </sheets>
  <definedNames>
    <definedName name="OLE_LINK1" localSheetId="0">'metodologie calcul VAN'!$B$2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2" l="1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C18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C42" i="2"/>
  <c r="B45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3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4" i="2"/>
  <c r="F6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C15" i="2"/>
  <c r="B6" i="2"/>
  <c r="C16" i="2"/>
  <c r="D6" i="2"/>
  <c r="E40" i="2"/>
  <c r="E41" i="2"/>
  <c r="M40" i="2"/>
  <c r="M41" i="2"/>
  <c r="F40" i="2"/>
  <c r="F41" i="2"/>
  <c r="N40" i="2"/>
  <c r="N41" i="2"/>
  <c r="G40" i="2"/>
  <c r="G41" i="2"/>
  <c r="O40" i="2"/>
  <c r="O41" i="2"/>
  <c r="C40" i="2"/>
  <c r="C41" i="2"/>
  <c r="H40" i="2"/>
  <c r="H41" i="2"/>
  <c r="P40" i="2"/>
  <c r="P41" i="2"/>
  <c r="I40" i="2"/>
  <c r="I41" i="2"/>
  <c r="Q40" i="2"/>
  <c r="Q41" i="2"/>
  <c r="J40" i="2"/>
  <c r="J41" i="2"/>
  <c r="K40" i="2"/>
  <c r="K41" i="2"/>
  <c r="D40" i="2"/>
  <c r="D41" i="2"/>
  <c r="L40" i="2"/>
  <c r="L41" i="2"/>
  <c r="M28" i="2"/>
  <c r="M29" i="2"/>
  <c r="G28" i="2"/>
  <c r="G29" i="2"/>
  <c r="O28" i="2"/>
  <c r="O29" i="2"/>
  <c r="Q28" i="2"/>
  <c r="Q29" i="2"/>
  <c r="C28" i="2"/>
  <c r="C29" i="2"/>
  <c r="E28" i="2"/>
  <c r="E29" i="2"/>
  <c r="E31" i="2"/>
  <c r="J43" i="2"/>
  <c r="J44" i="2"/>
  <c r="P43" i="2"/>
  <c r="P44" i="2"/>
  <c r="I43" i="2"/>
  <c r="I44" i="2"/>
  <c r="F43" i="2"/>
  <c r="F44" i="2"/>
  <c r="L43" i="2"/>
  <c r="L44" i="2"/>
  <c r="O43" i="2"/>
  <c r="O44" i="2"/>
  <c r="D43" i="2"/>
  <c r="D44" i="2"/>
  <c r="E43" i="2"/>
  <c r="E44" i="2"/>
  <c r="K43" i="2"/>
  <c r="K44" i="2"/>
  <c r="H43" i="2"/>
  <c r="H44" i="2"/>
  <c r="G43" i="2"/>
  <c r="G44" i="2"/>
  <c r="C43" i="2"/>
  <c r="C44" i="2"/>
  <c r="N43" i="2"/>
  <c r="N44" i="2"/>
  <c r="M43" i="2"/>
  <c r="M44" i="2"/>
  <c r="Q43" i="2"/>
  <c r="Q44" i="2"/>
  <c r="C31" i="2"/>
  <c r="C32" i="2"/>
  <c r="G31" i="2"/>
  <c r="G32" i="2"/>
  <c r="M31" i="2"/>
  <c r="M32" i="2"/>
  <c r="O31" i="2"/>
  <c r="O32" i="2"/>
  <c r="Q31" i="2"/>
  <c r="Q32" i="2"/>
  <c r="I28" i="2"/>
  <c r="I29" i="2"/>
  <c r="F16" i="2"/>
  <c r="F17" i="2"/>
  <c r="F19" i="2"/>
  <c r="N16" i="2"/>
  <c r="N17" i="2"/>
  <c r="N19" i="2"/>
  <c r="G16" i="2"/>
  <c r="G17" i="2"/>
  <c r="G19" i="2"/>
  <c r="O16" i="2"/>
  <c r="O17" i="2"/>
  <c r="O19" i="2"/>
  <c r="L28" i="2"/>
  <c r="L29" i="2"/>
  <c r="H16" i="2"/>
  <c r="H17" i="2"/>
  <c r="H19" i="2"/>
  <c r="P16" i="2"/>
  <c r="P17" i="2"/>
  <c r="P19" i="2"/>
  <c r="K28" i="2"/>
  <c r="K29" i="2"/>
  <c r="I16" i="2"/>
  <c r="I17" i="2"/>
  <c r="I19" i="2"/>
  <c r="Q16" i="2"/>
  <c r="Q17" i="2"/>
  <c r="Q19" i="2"/>
  <c r="J28" i="2"/>
  <c r="J29" i="2"/>
  <c r="J16" i="2"/>
  <c r="J17" i="2"/>
  <c r="J19" i="2"/>
  <c r="D28" i="2"/>
  <c r="D29" i="2"/>
  <c r="K16" i="2"/>
  <c r="K17" i="2"/>
  <c r="K19" i="2"/>
  <c r="C17" i="2"/>
  <c r="C19" i="2"/>
  <c r="D16" i="2"/>
  <c r="D17" i="2"/>
  <c r="D19" i="2"/>
  <c r="L16" i="2"/>
  <c r="L17" i="2"/>
  <c r="L19" i="2"/>
  <c r="E16" i="2"/>
  <c r="E17" i="2"/>
  <c r="E19" i="2"/>
  <c r="M16" i="2"/>
  <c r="M17" i="2"/>
  <c r="M19" i="2"/>
  <c r="N28" i="2"/>
  <c r="N29" i="2"/>
  <c r="P28" i="2"/>
  <c r="P29" i="2"/>
  <c r="F28" i="2"/>
  <c r="F29" i="2"/>
  <c r="H28" i="2"/>
  <c r="H29" i="2"/>
  <c r="E32" i="2"/>
  <c r="Q33" i="2"/>
  <c r="G45" i="2"/>
  <c r="H45" i="2"/>
  <c r="D45" i="2"/>
  <c r="P45" i="2"/>
  <c r="M45" i="2"/>
  <c r="M33" i="2"/>
  <c r="C33" i="2"/>
  <c r="E45" i="2"/>
  <c r="F45" i="2"/>
  <c r="I45" i="2"/>
  <c r="N45" i="2"/>
  <c r="O45" i="2"/>
  <c r="L45" i="2"/>
  <c r="K45" i="2"/>
  <c r="Q45" i="2"/>
  <c r="C45" i="2"/>
  <c r="J45" i="2"/>
  <c r="E20" i="2"/>
  <c r="E21" i="2"/>
  <c r="E33" i="2"/>
  <c r="L31" i="2"/>
  <c r="L32" i="2"/>
  <c r="J20" i="2"/>
  <c r="J31" i="2"/>
  <c r="J32" i="2"/>
  <c r="P31" i="2"/>
  <c r="P32" i="2"/>
  <c r="D20" i="2"/>
  <c r="Q20" i="2"/>
  <c r="D31" i="2"/>
  <c r="D32" i="2"/>
  <c r="L20" i="2"/>
  <c r="G33" i="2"/>
  <c r="H20" i="2"/>
  <c r="H31" i="2"/>
  <c r="H32" i="2"/>
  <c r="O20" i="2"/>
  <c r="N31" i="2"/>
  <c r="N32" i="2"/>
  <c r="K31" i="2"/>
  <c r="K32" i="2"/>
  <c r="N20" i="2"/>
  <c r="I31" i="2"/>
  <c r="I32" i="2"/>
  <c r="F31" i="2"/>
  <c r="F32" i="2"/>
  <c r="G20" i="2"/>
  <c r="C20" i="2"/>
  <c r="C21" i="2"/>
  <c r="I20" i="2"/>
  <c r="M20" i="2"/>
  <c r="K20" i="2"/>
  <c r="P20" i="2"/>
  <c r="P21" i="2"/>
  <c r="F20" i="2"/>
  <c r="O33" i="2"/>
  <c r="B46" i="2"/>
  <c r="F33" i="2"/>
  <c r="G21" i="2"/>
  <c r="N33" i="2"/>
  <c r="H21" i="2"/>
  <c r="J21" i="2"/>
  <c r="D21" i="2"/>
  <c r="L33" i="2"/>
  <c r="Q21" i="2"/>
  <c r="D33" i="2"/>
  <c r="P33" i="2"/>
  <c r="B34" i="2"/>
  <c r="K21" i="2"/>
  <c r="O21" i="2"/>
  <c r="I21" i="2"/>
  <c r="I33" i="2"/>
  <c r="H33" i="2"/>
  <c r="N21" i="2"/>
  <c r="M21" i="2"/>
  <c r="K33" i="2"/>
  <c r="F21" i="2"/>
  <c r="L21" i="2"/>
  <c r="J33" i="2"/>
  <c r="B22" i="2"/>
</calcChain>
</file>

<file path=xl/sharedStrings.xml><?xml version="1.0" encoding="utf-8"?>
<sst xmlns="http://schemas.openxmlformats.org/spreadsheetml/2006/main" count="52" uniqueCount="32">
  <si>
    <t>PEM</t>
  </si>
  <si>
    <t>SOEC</t>
  </si>
  <si>
    <t>Alcalina</t>
  </si>
  <si>
    <t>Venituri</t>
  </si>
  <si>
    <t>An</t>
  </si>
  <si>
    <t>Flux de numerar</t>
  </si>
  <si>
    <t>VAN</t>
  </si>
  <si>
    <t>Productie H2</t>
  </si>
  <si>
    <t>Ore pe an</t>
  </si>
  <si>
    <t>Factor de capacitate</t>
  </si>
  <si>
    <t>Energie in hidrogen</t>
  </si>
  <si>
    <t>kWh/kg</t>
  </si>
  <si>
    <t>Productie anuala dorita</t>
  </si>
  <si>
    <t>t</t>
  </si>
  <si>
    <t>MWh/t</t>
  </si>
  <si>
    <t>Energie in hidrogen totala</t>
  </si>
  <si>
    <t>MWh</t>
  </si>
  <si>
    <t>Capacitate totala electrolizoare</t>
  </si>
  <si>
    <t>MW</t>
  </si>
  <si>
    <t>Factor de capacitate mediu</t>
  </si>
  <si>
    <t>Cheltuieli fixe</t>
  </si>
  <si>
    <t>Cheltuieli variabile</t>
  </si>
  <si>
    <t>Productie H2 (MWh)</t>
  </si>
  <si>
    <t>Pret hidrogen</t>
  </si>
  <si>
    <t>euro/MWh</t>
  </si>
  <si>
    <t>Cheltuieli fixe (Euro/MW)</t>
  </si>
  <si>
    <t>Chletuieli variabile (Euro/MWh produs)</t>
  </si>
  <si>
    <t>Din punct de vedere al producției de hidrogen!</t>
  </si>
  <si>
    <t>Rata de actualizare</t>
  </si>
  <si>
    <t>Membrana electrolitica polimerica(PEM)</t>
  </si>
  <si>
    <t>Electroliza oxidului solid(SOEC)</t>
  </si>
  <si>
    <t>Electroliza alcalina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</si>
</sst>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0" fontId="0" fillId="0" borderId="0" xfId="1" applyNumberFormat="1" applyFont="1"/>
    <xf numFmtId="0" fontId="2" fillId="0" borderId="0" xfId="0" applyFont="1"/>
    <xf numFmtId="164" fontId="2" fillId="0" borderId="0" xfId="0" applyNumberFormat="1" applyFont="1"/>
    <xf numFmtId="0" fontId="0" fillId="2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11</xdr:col>
      <xdr:colOff>457200</xdr:colOff>
      <xdr:row>44</xdr:row>
      <xdr:rowOff>158750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0C1C336-ABD3-4390-9E9D-682CEBB9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4150"/>
          <a:ext cx="5943600" cy="807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4FA90-807E-4D36-B6C5-8A3978F9B1AA}">
  <dimension ref="A1"/>
  <sheetViews>
    <sheetView tabSelected="1" workbookViewId="0">
      <selection activeCell="C2" sqref="C2"/>
    </sheetView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2A48D-80B6-4DC7-842D-6C8402E238BA}">
  <dimension ref="A2:Q46"/>
  <sheetViews>
    <sheetView workbookViewId="0">
      <selection activeCell="A38" sqref="A38"/>
    </sheetView>
  </sheetViews>
  <sheetFormatPr defaultRowHeight="14.5" x14ac:dyDescent="0.35"/>
  <cols>
    <col min="1" max="1" width="35.6328125" bestFit="1" customWidth="1"/>
    <col min="2" max="2" width="21.7265625" customWidth="1"/>
    <col min="3" max="3" width="15" bestFit="1" customWidth="1"/>
  </cols>
  <sheetData>
    <row r="2" spans="1:17" x14ac:dyDescent="0.35">
      <c r="A2" t="s">
        <v>10</v>
      </c>
      <c r="B2">
        <v>39.4</v>
      </c>
      <c r="C2" t="s">
        <v>11</v>
      </c>
      <c r="D2" t="s">
        <v>14</v>
      </c>
    </row>
    <row r="3" spans="1:17" x14ac:dyDescent="0.35">
      <c r="A3" t="s">
        <v>12</v>
      </c>
      <c r="B3">
        <v>10000</v>
      </c>
      <c r="C3" t="s">
        <v>13</v>
      </c>
    </row>
    <row r="4" spans="1:17" x14ac:dyDescent="0.35">
      <c r="A4" t="s">
        <v>15</v>
      </c>
      <c r="B4">
        <f>B2*B3</f>
        <v>394000</v>
      </c>
      <c r="C4" t="s">
        <v>16</v>
      </c>
    </row>
    <row r="5" spans="1:17" x14ac:dyDescent="0.35">
      <c r="A5" t="s">
        <v>17</v>
      </c>
      <c r="B5">
        <v>100</v>
      </c>
      <c r="C5" t="s">
        <v>18</v>
      </c>
    </row>
    <row r="6" spans="1:17" x14ac:dyDescent="0.35">
      <c r="A6" t="s">
        <v>19</v>
      </c>
      <c r="B6">
        <f>B4/B5</f>
        <v>3940</v>
      </c>
      <c r="D6">
        <f>B4/B5</f>
        <v>3940</v>
      </c>
      <c r="F6">
        <f>B4/B5</f>
        <v>3940</v>
      </c>
      <c r="G6" t="s">
        <v>27</v>
      </c>
    </row>
    <row r="7" spans="1:17" x14ac:dyDescent="0.35">
      <c r="A7" t="s">
        <v>28</v>
      </c>
      <c r="B7" s="1">
        <v>0.04</v>
      </c>
    </row>
    <row r="8" spans="1:17" x14ac:dyDescent="0.35">
      <c r="A8" t="s">
        <v>23</v>
      </c>
      <c r="B8">
        <v>90</v>
      </c>
      <c r="C8" t="s">
        <v>24</v>
      </c>
    </row>
    <row r="9" spans="1:17" x14ac:dyDescent="0.35">
      <c r="A9" t="s">
        <v>25</v>
      </c>
      <c r="B9">
        <v>49000</v>
      </c>
      <c r="C9" t="s">
        <v>0</v>
      </c>
      <c r="D9">
        <v>55800</v>
      </c>
      <c r="E9" t="s">
        <v>1</v>
      </c>
      <c r="F9">
        <v>28000</v>
      </c>
      <c r="G9" t="s">
        <v>2</v>
      </c>
    </row>
    <row r="10" spans="1:17" x14ac:dyDescent="0.35">
      <c r="A10" t="s">
        <v>26</v>
      </c>
      <c r="B10">
        <v>72.5</v>
      </c>
      <c r="C10" t="s">
        <v>0</v>
      </c>
      <c r="D10">
        <v>89.8</v>
      </c>
      <c r="E10" t="s">
        <v>1</v>
      </c>
      <c r="F10">
        <v>73</v>
      </c>
      <c r="G10" t="s">
        <v>2</v>
      </c>
    </row>
    <row r="13" spans="1:17" s="4" customFormat="1" x14ac:dyDescent="0.35">
      <c r="A13" s="4" t="s">
        <v>29</v>
      </c>
    </row>
    <row r="14" spans="1:17" x14ac:dyDescent="0.35">
      <c r="A14" t="s">
        <v>4</v>
      </c>
      <c r="B14">
        <v>0</v>
      </c>
      <c r="C14">
        <v>1</v>
      </c>
      <c r="D14">
        <v>2</v>
      </c>
      <c r="E14">
        <v>3</v>
      </c>
      <c r="F14">
        <v>4</v>
      </c>
      <c r="G14">
        <v>5</v>
      </c>
      <c r="H14">
        <v>6</v>
      </c>
      <c r="I14">
        <v>7</v>
      </c>
      <c r="J14">
        <v>8</v>
      </c>
      <c r="K14">
        <v>9</v>
      </c>
      <c r="L14">
        <v>10</v>
      </c>
      <c r="M14">
        <v>11</v>
      </c>
      <c r="N14">
        <v>12</v>
      </c>
      <c r="O14">
        <v>13</v>
      </c>
      <c r="P14">
        <v>14</v>
      </c>
      <c r="Q14">
        <v>15</v>
      </c>
    </row>
    <row r="15" spans="1:17" x14ac:dyDescent="0.35">
      <c r="A15" t="s">
        <v>8</v>
      </c>
      <c r="B15">
        <v>0</v>
      </c>
      <c r="C15">
        <f>24*365</f>
        <v>8760</v>
      </c>
      <c r="D15">
        <f t="shared" ref="D15:Q15" si="0">24*365</f>
        <v>8760</v>
      </c>
      <c r="E15">
        <f t="shared" si="0"/>
        <v>8760</v>
      </c>
      <c r="F15">
        <f t="shared" si="0"/>
        <v>8760</v>
      </c>
      <c r="G15">
        <f t="shared" si="0"/>
        <v>8760</v>
      </c>
      <c r="H15">
        <f t="shared" si="0"/>
        <v>8760</v>
      </c>
      <c r="I15">
        <f t="shared" si="0"/>
        <v>8760</v>
      </c>
      <c r="J15">
        <f t="shared" si="0"/>
        <v>8760</v>
      </c>
      <c r="K15">
        <f t="shared" si="0"/>
        <v>8760</v>
      </c>
      <c r="L15">
        <f t="shared" si="0"/>
        <v>8760</v>
      </c>
      <c r="M15">
        <f t="shared" si="0"/>
        <v>8760</v>
      </c>
      <c r="N15">
        <f t="shared" si="0"/>
        <v>8760</v>
      </c>
      <c r="O15">
        <f t="shared" si="0"/>
        <v>8760</v>
      </c>
      <c r="P15">
        <f t="shared" si="0"/>
        <v>8760</v>
      </c>
      <c r="Q15">
        <f t="shared" si="0"/>
        <v>8760</v>
      </c>
    </row>
    <row r="16" spans="1:17" x14ac:dyDescent="0.35">
      <c r="A16" t="s">
        <v>9</v>
      </c>
      <c r="B16">
        <v>0</v>
      </c>
      <c r="C16">
        <f t="shared" ref="C16:Q16" si="1">$B$6/C15</f>
        <v>0.4497716894977169</v>
      </c>
      <c r="D16">
        <f t="shared" si="1"/>
        <v>0.4497716894977169</v>
      </c>
      <c r="E16">
        <f t="shared" si="1"/>
        <v>0.4497716894977169</v>
      </c>
      <c r="F16">
        <f t="shared" si="1"/>
        <v>0.4497716894977169</v>
      </c>
      <c r="G16">
        <f t="shared" si="1"/>
        <v>0.4497716894977169</v>
      </c>
      <c r="H16">
        <f t="shared" si="1"/>
        <v>0.4497716894977169</v>
      </c>
      <c r="I16">
        <f t="shared" si="1"/>
        <v>0.4497716894977169</v>
      </c>
      <c r="J16">
        <f t="shared" si="1"/>
        <v>0.4497716894977169</v>
      </c>
      <c r="K16">
        <f t="shared" si="1"/>
        <v>0.4497716894977169</v>
      </c>
      <c r="L16">
        <f t="shared" si="1"/>
        <v>0.4497716894977169</v>
      </c>
      <c r="M16">
        <f t="shared" si="1"/>
        <v>0.4497716894977169</v>
      </c>
      <c r="N16">
        <f t="shared" si="1"/>
        <v>0.4497716894977169</v>
      </c>
      <c r="O16">
        <f t="shared" si="1"/>
        <v>0.4497716894977169</v>
      </c>
      <c r="P16">
        <f t="shared" si="1"/>
        <v>0.4497716894977169</v>
      </c>
      <c r="Q16">
        <f t="shared" si="1"/>
        <v>0.4497716894977169</v>
      </c>
    </row>
    <row r="17" spans="1:17" x14ac:dyDescent="0.35">
      <c r="A17" t="s">
        <v>22</v>
      </c>
      <c r="B17">
        <v>0</v>
      </c>
      <c r="C17">
        <f>C16*C15</f>
        <v>3940</v>
      </c>
      <c r="D17">
        <f t="shared" ref="D17:Q17" si="2">D16*D15</f>
        <v>3940</v>
      </c>
      <c r="E17">
        <f t="shared" si="2"/>
        <v>3940</v>
      </c>
      <c r="F17">
        <f t="shared" si="2"/>
        <v>3940</v>
      </c>
      <c r="G17">
        <f t="shared" si="2"/>
        <v>3940</v>
      </c>
      <c r="H17">
        <f t="shared" si="2"/>
        <v>3940</v>
      </c>
      <c r="I17">
        <f t="shared" si="2"/>
        <v>3940</v>
      </c>
      <c r="J17">
        <f t="shared" si="2"/>
        <v>3940</v>
      </c>
      <c r="K17">
        <f t="shared" si="2"/>
        <v>3940</v>
      </c>
      <c r="L17">
        <f t="shared" si="2"/>
        <v>3940</v>
      </c>
      <c r="M17">
        <f t="shared" si="2"/>
        <v>3940</v>
      </c>
      <c r="N17">
        <f t="shared" si="2"/>
        <v>3940</v>
      </c>
      <c r="O17">
        <f t="shared" si="2"/>
        <v>3940</v>
      </c>
      <c r="P17">
        <f t="shared" si="2"/>
        <v>3940</v>
      </c>
      <c r="Q17">
        <f t="shared" si="2"/>
        <v>3940</v>
      </c>
    </row>
    <row r="18" spans="1:17" x14ac:dyDescent="0.35">
      <c r="A18" t="s">
        <v>20</v>
      </c>
      <c r="B18">
        <v>-1400000</v>
      </c>
      <c r="C18">
        <f>-49000</f>
        <v>-49000</v>
      </c>
      <c r="D18">
        <f t="shared" ref="D18:Q18" si="3">-49000</f>
        <v>-49000</v>
      </c>
      <c r="E18">
        <f t="shared" si="3"/>
        <v>-49000</v>
      </c>
      <c r="F18">
        <f t="shared" si="3"/>
        <v>-49000</v>
      </c>
      <c r="G18">
        <f t="shared" si="3"/>
        <v>-49000</v>
      </c>
      <c r="H18">
        <f t="shared" si="3"/>
        <v>-49000</v>
      </c>
      <c r="I18">
        <f t="shared" si="3"/>
        <v>-49000</v>
      </c>
      <c r="J18">
        <f t="shared" si="3"/>
        <v>-49000</v>
      </c>
      <c r="K18">
        <f t="shared" si="3"/>
        <v>-49000</v>
      </c>
      <c r="L18">
        <f t="shared" si="3"/>
        <v>-49000</v>
      </c>
      <c r="M18">
        <f t="shared" si="3"/>
        <v>-49000</v>
      </c>
      <c r="N18">
        <f t="shared" si="3"/>
        <v>-49000</v>
      </c>
      <c r="O18">
        <f t="shared" si="3"/>
        <v>-49000</v>
      </c>
      <c r="P18">
        <f t="shared" si="3"/>
        <v>-49000</v>
      </c>
      <c r="Q18">
        <f t="shared" si="3"/>
        <v>-49000</v>
      </c>
    </row>
    <row r="19" spans="1:17" x14ac:dyDescent="0.35">
      <c r="A19" t="s">
        <v>21</v>
      </c>
      <c r="B19">
        <v>0</v>
      </c>
      <c r="C19">
        <f t="shared" ref="C19:Q19" si="4">-C17*$B$10</f>
        <v>-285650</v>
      </c>
      <c r="D19">
        <f t="shared" si="4"/>
        <v>-285650</v>
      </c>
      <c r="E19">
        <f t="shared" si="4"/>
        <v>-285650</v>
      </c>
      <c r="F19">
        <f t="shared" si="4"/>
        <v>-285650</v>
      </c>
      <c r="G19">
        <f t="shared" si="4"/>
        <v>-285650</v>
      </c>
      <c r="H19">
        <f t="shared" si="4"/>
        <v>-285650</v>
      </c>
      <c r="I19">
        <f t="shared" si="4"/>
        <v>-285650</v>
      </c>
      <c r="J19">
        <f t="shared" si="4"/>
        <v>-285650</v>
      </c>
      <c r="K19">
        <f t="shared" si="4"/>
        <v>-285650</v>
      </c>
      <c r="L19">
        <f t="shared" si="4"/>
        <v>-285650</v>
      </c>
      <c r="M19">
        <f t="shared" si="4"/>
        <v>-285650</v>
      </c>
      <c r="N19">
        <f t="shared" si="4"/>
        <v>-285650</v>
      </c>
      <c r="O19">
        <f t="shared" si="4"/>
        <v>-285650</v>
      </c>
      <c r="P19">
        <f t="shared" si="4"/>
        <v>-285650</v>
      </c>
      <c r="Q19">
        <f t="shared" si="4"/>
        <v>-285650</v>
      </c>
    </row>
    <row r="20" spans="1:17" x14ac:dyDescent="0.35">
      <c r="A20" t="s">
        <v>3</v>
      </c>
      <c r="B20">
        <v>0</v>
      </c>
      <c r="C20">
        <f t="shared" ref="C20:Q20" si="5">$B$8*C17</f>
        <v>354600</v>
      </c>
      <c r="D20">
        <f t="shared" si="5"/>
        <v>354600</v>
      </c>
      <c r="E20">
        <f t="shared" si="5"/>
        <v>354600</v>
      </c>
      <c r="F20">
        <f t="shared" si="5"/>
        <v>354600</v>
      </c>
      <c r="G20">
        <f t="shared" si="5"/>
        <v>354600</v>
      </c>
      <c r="H20">
        <f t="shared" si="5"/>
        <v>354600</v>
      </c>
      <c r="I20">
        <f t="shared" si="5"/>
        <v>354600</v>
      </c>
      <c r="J20">
        <f t="shared" si="5"/>
        <v>354600</v>
      </c>
      <c r="K20">
        <f t="shared" si="5"/>
        <v>354600</v>
      </c>
      <c r="L20">
        <f t="shared" si="5"/>
        <v>354600</v>
      </c>
      <c r="M20">
        <f t="shared" si="5"/>
        <v>354600</v>
      </c>
      <c r="N20">
        <f t="shared" si="5"/>
        <v>354600</v>
      </c>
      <c r="O20">
        <f t="shared" si="5"/>
        <v>354600</v>
      </c>
      <c r="P20">
        <f t="shared" si="5"/>
        <v>354600</v>
      </c>
      <c r="Q20">
        <f t="shared" si="5"/>
        <v>354600</v>
      </c>
    </row>
    <row r="21" spans="1:17" x14ac:dyDescent="0.35">
      <c r="A21" t="s">
        <v>5</v>
      </c>
      <c r="B21">
        <f>B20+(B19+B18)</f>
        <v>-1400000</v>
      </c>
      <c r="C21">
        <f>SUM(C18:C20)</f>
        <v>19950</v>
      </c>
      <c r="D21">
        <f t="shared" ref="D21:Q21" si="6">SUM(D18:D20)</f>
        <v>19950</v>
      </c>
      <c r="E21">
        <f t="shared" si="6"/>
        <v>19950</v>
      </c>
      <c r="F21">
        <f t="shared" si="6"/>
        <v>19950</v>
      </c>
      <c r="G21">
        <f t="shared" si="6"/>
        <v>19950</v>
      </c>
      <c r="H21">
        <f t="shared" si="6"/>
        <v>19950</v>
      </c>
      <c r="I21">
        <f t="shared" si="6"/>
        <v>19950</v>
      </c>
      <c r="J21">
        <f t="shared" si="6"/>
        <v>19950</v>
      </c>
      <c r="K21">
        <f t="shared" si="6"/>
        <v>19950</v>
      </c>
      <c r="L21">
        <f t="shared" si="6"/>
        <v>19950</v>
      </c>
      <c r="M21">
        <f t="shared" si="6"/>
        <v>19950</v>
      </c>
      <c r="N21">
        <f t="shared" si="6"/>
        <v>19950</v>
      </c>
      <c r="O21">
        <f t="shared" si="6"/>
        <v>19950</v>
      </c>
      <c r="P21">
        <f t="shared" si="6"/>
        <v>19950</v>
      </c>
      <c r="Q21">
        <f t="shared" si="6"/>
        <v>19950</v>
      </c>
    </row>
    <row r="22" spans="1:17" x14ac:dyDescent="0.35">
      <c r="A22" s="2" t="s">
        <v>6</v>
      </c>
      <c r="B22" s="3">
        <f>NPV(B7,B21:Q21)</f>
        <v>-1132873.2410848518</v>
      </c>
    </row>
    <row r="25" spans="1:17" s="4" customFormat="1" x14ac:dyDescent="0.35">
      <c r="A25" s="4" t="s">
        <v>30</v>
      </c>
    </row>
    <row r="26" spans="1:17" x14ac:dyDescent="0.35">
      <c r="A26" t="s">
        <v>4</v>
      </c>
      <c r="B26">
        <v>0</v>
      </c>
      <c r="C26">
        <v>1</v>
      </c>
      <c r="D26">
        <v>2</v>
      </c>
      <c r="E26">
        <v>3</v>
      </c>
      <c r="F26">
        <v>4</v>
      </c>
      <c r="G26">
        <v>5</v>
      </c>
      <c r="H26">
        <v>6</v>
      </c>
      <c r="I26">
        <v>7</v>
      </c>
      <c r="J26">
        <v>8</v>
      </c>
      <c r="K26">
        <v>9</v>
      </c>
      <c r="L26">
        <v>10</v>
      </c>
      <c r="M26">
        <v>11</v>
      </c>
      <c r="N26">
        <v>12</v>
      </c>
      <c r="O26">
        <v>13</v>
      </c>
      <c r="P26">
        <v>14</v>
      </c>
      <c r="Q26">
        <v>15</v>
      </c>
    </row>
    <row r="27" spans="1:17" x14ac:dyDescent="0.35">
      <c r="A27" t="s">
        <v>8</v>
      </c>
      <c r="B27">
        <v>0</v>
      </c>
      <c r="C27">
        <f>24*365</f>
        <v>8760</v>
      </c>
      <c r="D27">
        <f t="shared" ref="D27:Q27" si="7">24*365</f>
        <v>8760</v>
      </c>
      <c r="E27">
        <f t="shared" si="7"/>
        <v>8760</v>
      </c>
      <c r="F27">
        <f t="shared" si="7"/>
        <v>8760</v>
      </c>
      <c r="G27">
        <f t="shared" si="7"/>
        <v>8760</v>
      </c>
      <c r="H27">
        <f t="shared" si="7"/>
        <v>8760</v>
      </c>
      <c r="I27">
        <f t="shared" si="7"/>
        <v>8760</v>
      </c>
      <c r="J27">
        <f t="shared" si="7"/>
        <v>8760</v>
      </c>
      <c r="K27">
        <f t="shared" si="7"/>
        <v>8760</v>
      </c>
      <c r="L27">
        <f t="shared" si="7"/>
        <v>8760</v>
      </c>
      <c r="M27">
        <f t="shared" si="7"/>
        <v>8760</v>
      </c>
      <c r="N27">
        <f t="shared" si="7"/>
        <v>8760</v>
      </c>
      <c r="O27">
        <f t="shared" si="7"/>
        <v>8760</v>
      </c>
      <c r="P27">
        <f t="shared" si="7"/>
        <v>8760</v>
      </c>
      <c r="Q27">
        <f t="shared" si="7"/>
        <v>8760</v>
      </c>
    </row>
    <row r="28" spans="1:17" x14ac:dyDescent="0.35">
      <c r="A28" t="s">
        <v>9</v>
      </c>
      <c r="B28">
        <v>0</v>
      </c>
      <c r="C28">
        <f>$D$6/C27</f>
        <v>0.4497716894977169</v>
      </c>
      <c r="D28">
        <f t="shared" ref="D28:Q28" si="8">$B$6/D27</f>
        <v>0.4497716894977169</v>
      </c>
      <c r="E28">
        <f t="shared" si="8"/>
        <v>0.4497716894977169</v>
      </c>
      <c r="F28">
        <f t="shared" si="8"/>
        <v>0.4497716894977169</v>
      </c>
      <c r="G28">
        <f t="shared" si="8"/>
        <v>0.4497716894977169</v>
      </c>
      <c r="H28">
        <f t="shared" si="8"/>
        <v>0.4497716894977169</v>
      </c>
      <c r="I28">
        <f t="shared" si="8"/>
        <v>0.4497716894977169</v>
      </c>
      <c r="J28">
        <f t="shared" si="8"/>
        <v>0.4497716894977169</v>
      </c>
      <c r="K28">
        <f t="shared" si="8"/>
        <v>0.4497716894977169</v>
      </c>
      <c r="L28">
        <f t="shared" si="8"/>
        <v>0.4497716894977169</v>
      </c>
      <c r="M28">
        <f t="shared" si="8"/>
        <v>0.4497716894977169</v>
      </c>
      <c r="N28">
        <f t="shared" si="8"/>
        <v>0.4497716894977169</v>
      </c>
      <c r="O28">
        <f t="shared" si="8"/>
        <v>0.4497716894977169</v>
      </c>
      <c r="P28">
        <f t="shared" si="8"/>
        <v>0.4497716894977169</v>
      </c>
      <c r="Q28">
        <f t="shared" si="8"/>
        <v>0.4497716894977169</v>
      </c>
    </row>
    <row r="29" spans="1:17" x14ac:dyDescent="0.35">
      <c r="A29" t="s">
        <v>7</v>
      </c>
      <c r="B29">
        <v>0</v>
      </c>
      <c r="C29">
        <f>C28*C27</f>
        <v>3940</v>
      </c>
      <c r="D29">
        <f t="shared" ref="D29" si="9">D28*D27</f>
        <v>3940</v>
      </c>
      <c r="E29">
        <f t="shared" ref="E29" si="10">E28*E27</f>
        <v>3940</v>
      </c>
      <c r="F29">
        <f t="shared" ref="F29" si="11">F28*F27</f>
        <v>3940</v>
      </c>
      <c r="G29">
        <f t="shared" ref="G29" si="12">G28*G27</f>
        <v>3940</v>
      </c>
      <c r="H29">
        <f t="shared" ref="H29" si="13">H28*H27</f>
        <v>3940</v>
      </c>
      <c r="I29">
        <f t="shared" ref="I29" si="14">I28*I27</f>
        <v>3940</v>
      </c>
      <c r="J29">
        <f t="shared" ref="J29" si="15">J28*J27</f>
        <v>3940</v>
      </c>
      <c r="K29">
        <f t="shared" ref="K29" si="16">K28*K27</f>
        <v>3940</v>
      </c>
      <c r="L29">
        <f t="shared" ref="L29" si="17">L28*L27</f>
        <v>3940</v>
      </c>
      <c r="M29">
        <f t="shared" ref="M29" si="18">M28*M27</f>
        <v>3940</v>
      </c>
      <c r="N29">
        <f t="shared" ref="N29" si="19">N28*N27</f>
        <v>3940</v>
      </c>
      <c r="O29">
        <f t="shared" ref="O29" si="20">O28*O27</f>
        <v>3940</v>
      </c>
      <c r="P29">
        <f t="shared" ref="P29" si="21">P28*P27</f>
        <v>3940</v>
      </c>
      <c r="Q29">
        <f t="shared" ref="Q29" si="22">Q28*Q27</f>
        <v>3940</v>
      </c>
    </row>
    <row r="30" spans="1:17" x14ac:dyDescent="0.35">
      <c r="A30" t="s">
        <v>20</v>
      </c>
      <c r="B30">
        <v>-1595000</v>
      </c>
      <c r="C30">
        <f>-55800</f>
        <v>-55800</v>
      </c>
      <c r="D30">
        <f t="shared" ref="D30:Q30" si="23">-55800</f>
        <v>-55800</v>
      </c>
      <c r="E30">
        <f t="shared" si="23"/>
        <v>-55800</v>
      </c>
      <c r="F30">
        <f t="shared" si="23"/>
        <v>-55800</v>
      </c>
      <c r="G30">
        <f t="shared" si="23"/>
        <v>-55800</v>
      </c>
      <c r="H30">
        <f t="shared" si="23"/>
        <v>-55800</v>
      </c>
      <c r="I30">
        <f t="shared" si="23"/>
        <v>-55800</v>
      </c>
      <c r="J30">
        <f t="shared" si="23"/>
        <v>-55800</v>
      </c>
      <c r="K30">
        <f t="shared" si="23"/>
        <v>-55800</v>
      </c>
      <c r="L30">
        <f t="shared" si="23"/>
        <v>-55800</v>
      </c>
      <c r="M30">
        <f t="shared" si="23"/>
        <v>-55800</v>
      </c>
      <c r="N30">
        <f t="shared" si="23"/>
        <v>-55800</v>
      </c>
      <c r="O30">
        <f t="shared" si="23"/>
        <v>-55800</v>
      </c>
      <c r="P30">
        <f t="shared" si="23"/>
        <v>-55800</v>
      </c>
      <c r="Q30">
        <f t="shared" si="23"/>
        <v>-55800</v>
      </c>
    </row>
    <row r="31" spans="1:17" x14ac:dyDescent="0.35">
      <c r="A31" t="s">
        <v>21</v>
      </c>
      <c r="B31">
        <v>0</v>
      </c>
      <c r="C31">
        <f>-C29*89.8</f>
        <v>-353812</v>
      </c>
      <c r="D31">
        <f t="shared" ref="D31:Q31" si="24">-D29*89.8</f>
        <v>-353812</v>
      </c>
      <c r="E31">
        <f t="shared" si="24"/>
        <v>-353812</v>
      </c>
      <c r="F31">
        <f t="shared" si="24"/>
        <v>-353812</v>
      </c>
      <c r="G31">
        <f t="shared" si="24"/>
        <v>-353812</v>
      </c>
      <c r="H31">
        <f t="shared" si="24"/>
        <v>-353812</v>
      </c>
      <c r="I31">
        <f t="shared" si="24"/>
        <v>-353812</v>
      </c>
      <c r="J31">
        <f t="shared" si="24"/>
        <v>-353812</v>
      </c>
      <c r="K31">
        <f t="shared" si="24"/>
        <v>-353812</v>
      </c>
      <c r="L31">
        <f t="shared" si="24"/>
        <v>-353812</v>
      </c>
      <c r="M31">
        <f t="shared" si="24"/>
        <v>-353812</v>
      </c>
      <c r="N31">
        <f t="shared" si="24"/>
        <v>-353812</v>
      </c>
      <c r="O31">
        <f t="shared" si="24"/>
        <v>-353812</v>
      </c>
      <c r="P31">
        <f t="shared" si="24"/>
        <v>-353812</v>
      </c>
      <c r="Q31">
        <f t="shared" si="24"/>
        <v>-353812</v>
      </c>
    </row>
    <row r="32" spans="1:17" x14ac:dyDescent="0.35">
      <c r="A32" t="s">
        <v>3</v>
      </c>
      <c r="B32">
        <v>0</v>
      </c>
      <c r="C32">
        <f t="shared" ref="C32:Q32" si="25">$B$8*C29</f>
        <v>354600</v>
      </c>
      <c r="D32">
        <f t="shared" si="25"/>
        <v>354600</v>
      </c>
      <c r="E32">
        <f t="shared" si="25"/>
        <v>354600</v>
      </c>
      <c r="F32">
        <f t="shared" si="25"/>
        <v>354600</v>
      </c>
      <c r="G32">
        <f t="shared" si="25"/>
        <v>354600</v>
      </c>
      <c r="H32">
        <f t="shared" si="25"/>
        <v>354600</v>
      </c>
      <c r="I32">
        <f t="shared" si="25"/>
        <v>354600</v>
      </c>
      <c r="J32">
        <f t="shared" si="25"/>
        <v>354600</v>
      </c>
      <c r="K32">
        <f t="shared" si="25"/>
        <v>354600</v>
      </c>
      <c r="L32">
        <f t="shared" si="25"/>
        <v>354600</v>
      </c>
      <c r="M32">
        <f t="shared" si="25"/>
        <v>354600</v>
      </c>
      <c r="N32">
        <f t="shared" si="25"/>
        <v>354600</v>
      </c>
      <c r="O32">
        <f t="shared" si="25"/>
        <v>354600</v>
      </c>
      <c r="P32">
        <f t="shared" si="25"/>
        <v>354600</v>
      </c>
      <c r="Q32">
        <f t="shared" si="25"/>
        <v>354600</v>
      </c>
    </row>
    <row r="33" spans="1:17" x14ac:dyDescent="0.35">
      <c r="A33" t="s">
        <v>5</v>
      </c>
      <c r="B33">
        <f>B32+(B31+B30)</f>
        <v>-1595000</v>
      </c>
      <c r="C33">
        <f>SUM(C30:C32)</f>
        <v>-55012</v>
      </c>
      <c r="D33">
        <f t="shared" ref="D33:Q33" si="26">SUM(D30:D32)</f>
        <v>-55012</v>
      </c>
      <c r="E33">
        <f t="shared" si="26"/>
        <v>-55012</v>
      </c>
      <c r="F33">
        <f t="shared" si="26"/>
        <v>-55012</v>
      </c>
      <c r="G33">
        <f t="shared" si="26"/>
        <v>-55012</v>
      </c>
      <c r="H33">
        <f t="shared" si="26"/>
        <v>-55012</v>
      </c>
      <c r="I33">
        <f t="shared" si="26"/>
        <v>-55012</v>
      </c>
      <c r="J33">
        <f t="shared" si="26"/>
        <v>-55012</v>
      </c>
      <c r="K33">
        <f t="shared" si="26"/>
        <v>-55012</v>
      </c>
      <c r="L33">
        <f t="shared" si="26"/>
        <v>-55012</v>
      </c>
      <c r="M33">
        <f t="shared" si="26"/>
        <v>-55012</v>
      </c>
      <c r="N33">
        <f t="shared" si="26"/>
        <v>-55012</v>
      </c>
      <c r="O33">
        <f t="shared" si="26"/>
        <v>-55012</v>
      </c>
      <c r="P33">
        <f t="shared" si="26"/>
        <v>-55012</v>
      </c>
      <c r="Q33">
        <f t="shared" si="26"/>
        <v>-55012</v>
      </c>
    </row>
    <row r="34" spans="1:17" x14ac:dyDescent="0.35">
      <c r="A34" s="2" t="s">
        <v>6</v>
      </c>
      <c r="B34" s="3">
        <f>NPV(B7,B33:Q33)</f>
        <v>-2121773.7782869544</v>
      </c>
    </row>
    <row r="37" spans="1:17" s="4" customFormat="1" x14ac:dyDescent="0.35">
      <c r="A37" s="4" t="s">
        <v>31</v>
      </c>
    </row>
    <row r="38" spans="1:17" x14ac:dyDescent="0.35">
      <c r="A38" t="s">
        <v>4</v>
      </c>
      <c r="B38">
        <v>0</v>
      </c>
      <c r="C38">
        <v>1</v>
      </c>
      <c r="D38">
        <v>2</v>
      </c>
      <c r="E38">
        <v>3</v>
      </c>
      <c r="F38">
        <v>4</v>
      </c>
      <c r="G38">
        <v>5</v>
      </c>
      <c r="H38">
        <v>6</v>
      </c>
      <c r="I38">
        <v>7</v>
      </c>
      <c r="J38">
        <v>8</v>
      </c>
      <c r="K38">
        <v>9</v>
      </c>
      <c r="L38">
        <v>10</v>
      </c>
      <c r="M38">
        <v>11</v>
      </c>
      <c r="N38">
        <v>12</v>
      </c>
      <c r="O38">
        <v>13</v>
      </c>
      <c r="P38">
        <v>14</v>
      </c>
      <c r="Q38">
        <v>15</v>
      </c>
    </row>
    <row r="39" spans="1:17" x14ac:dyDescent="0.35">
      <c r="A39" t="s">
        <v>8</v>
      </c>
      <c r="B39">
        <v>0</v>
      </c>
      <c r="C39">
        <f>24*365</f>
        <v>8760</v>
      </c>
      <c r="D39">
        <f t="shared" ref="D39:Q39" si="27">24*365</f>
        <v>8760</v>
      </c>
      <c r="E39">
        <f t="shared" si="27"/>
        <v>8760</v>
      </c>
      <c r="F39">
        <f t="shared" si="27"/>
        <v>8760</v>
      </c>
      <c r="G39">
        <f t="shared" si="27"/>
        <v>8760</v>
      </c>
      <c r="H39">
        <f t="shared" si="27"/>
        <v>8760</v>
      </c>
      <c r="I39">
        <f t="shared" si="27"/>
        <v>8760</v>
      </c>
      <c r="J39">
        <f t="shared" si="27"/>
        <v>8760</v>
      </c>
      <c r="K39">
        <f t="shared" si="27"/>
        <v>8760</v>
      </c>
      <c r="L39">
        <f t="shared" si="27"/>
        <v>8760</v>
      </c>
      <c r="M39">
        <f t="shared" si="27"/>
        <v>8760</v>
      </c>
      <c r="N39">
        <f t="shared" si="27"/>
        <v>8760</v>
      </c>
      <c r="O39">
        <f t="shared" si="27"/>
        <v>8760</v>
      </c>
      <c r="P39">
        <f t="shared" si="27"/>
        <v>8760</v>
      </c>
      <c r="Q39">
        <f t="shared" si="27"/>
        <v>8760</v>
      </c>
    </row>
    <row r="40" spans="1:17" x14ac:dyDescent="0.35">
      <c r="A40" t="s">
        <v>9</v>
      </c>
      <c r="B40">
        <v>0</v>
      </c>
      <c r="C40">
        <f t="shared" ref="C40:Q40" si="28">$F$6/C39</f>
        <v>0.4497716894977169</v>
      </c>
      <c r="D40">
        <f t="shared" si="28"/>
        <v>0.4497716894977169</v>
      </c>
      <c r="E40">
        <f t="shared" si="28"/>
        <v>0.4497716894977169</v>
      </c>
      <c r="F40">
        <f t="shared" si="28"/>
        <v>0.4497716894977169</v>
      </c>
      <c r="G40">
        <f t="shared" si="28"/>
        <v>0.4497716894977169</v>
      </c>
      <c r="H40">
        <f t="shared" si="28"/>
        <v>0.4497716894977169</v>
      </c>
      <c r="I40">
        <f t="shared" si="28"/>
        <v>0.4497716894977169</v>
      </c>
      <c r="J40">
        <f t="shared" si="28"/>
        <v>0.4497716894977169</v>
      </c>
      <c r="K40">
        <f t="shared" si="28"/>
        <v>0.4497716894977169</v>
      </c>
      <c r="L40">
        <f t="shared" si="28"/>
        <v>0.4497716894977169</v>
      </c>
      <c r="M40">
        <f t="shared" si="28"/>
        <v>0.4497716894977169</v>
      </c>
      <c r="N40">
        <f t="shared" si="28"/>
        <v>0.4497716894977169</v>
      </c>
      <c r="O40">
        <f t="shared" si="28"/>
        <v>0.4497716894977169</v>
      </c>
      <c r="P40">
        <f t="shared" si="28"/>
        <v>0.4497716894977169</v>
      </c>
      <c r="Q40">
        <f t="shared" si="28"/>
        <v>0.4497716894977169</v>
      </c>
    </row>
    <row r="41" spans="1:17" x14ac:dyDescent="0.35">
      <c r="A41" t="s">
        <v>7</v>
      </c>
      <c r="B41">
        <v>0</v>
      </c>
      <c r="C41">
        <f>C40*C39</f>
        <v>3940</v>
      </c>
      <c r="D41">
        <f t="shared" ref="D41" si="29">D40*D39</f>
        <v>3940</v>
      </c>
      <c r="E41">
        <f t="shared" ref="E41" si="30">E40*E39</f>
        <v>3940</v>
      </c>
      <c r="F41">
        <f t="shared" ref="F41" si="31">F40*F39</f>
        <v>3940</v>
      </c>
      <c r="G41">
        <f t="shared" ref="G41" si="32">G40*G39</f>
        <v>3940</v>
      </c>
      <c r="H41">
        <f t="shared" ref="H41" si="33">H40*H39</f>
        <v>3940</v>
      </c>
      <c r="I41">
        <f t="shared" ref="I41" si="34">I40*I39</f>
        <v>3940</v>
      </c>
      <c r="J41">
        <f t="shared" ref="J41" si="35">J40*J39</f>
        <v>3940</v>
      </c>
      <c r="K41">
        <f t="shared" ref="K41" si="36">K40*K39</f>
        <v>3940</v>
      </c>
      <c r="L41">
        <f t="shared" ref="L41" si="37">L40*L39</f>
        <v>3940</v>
      </c>
      <c r="M41">
        <f t="shared" ref="M41" si="38">M40*M39</f>
        <v>3940</v>
      </c>
      <c r="N41">
        <f t="shared" ref="N41" si="39">N40*N39</f>
        <v>3940</v>
      </c>
      <c r="O41">
        <f t="shared" ref="O41" si="40">O40*O39</f>
        <v>3940</v>
      </c>
      <c r="P41">
        <f t="shared" ref="P41" si="41">P40*P39</f>
        <v>3940</v>
      </c>
      <c r="Q41">
        <f t="shared" ref="Q41" si="42">Q40*Q39</f>
        <v>3940</v>
      </c>
    </row>
    <row r="42" spans="1:17" x14ac:dyDescent="0.35">
      <c r="A42" t="s">
        <v>20</v>
      </c>
      <c r="B42">
        <v>-1100000</v>
      </c>
      <c r="C42">
        <f>-28000</f>
        <v>-28000</v>
      </c>
      <c r="D42">
        <f t="shared" ref="D42:Q42" si="43">-28000</f>
        <v>-28000</v>
      </c>
      <c r="E42">
        <f t="shared" si="43"/>
        <v>-28000</v>
      </c>
      <c r="F42">
        <f t="shared" si="43"/>
        <v>-28000</v>
      </c>
      <c r="G42">
        <f t="shared" si="43"/>
        <v>-28000</v>
      </c>
      <c r="H42">
        <f t="shared" si="43"/>
        <v>-28000</v>
      </c>
      <c r="I42">
        <f t="shared" si="43"/>
        <v>-28000</v>
      </c>
      <c r="J42">
        <f t="shared" si="43"/>
        <v>-28000</v>
      </c>
      <c r="K42">
        <f t="shared" si="43"/>
        <v>-28000</v>
      </c>
      <c r="L42">
        <f t="shared" si="43"/>
        <v>-28000</v>
      </c>
      <c r="M42">
        <f t="shared" si="43"/>
        <v>-28000</v>
      </c>
      <c r="N42">
        <f t="shared" si="43"/>
        <v>-28000</v>
      </c>
      <c r="O42">
        <f t="shared" si="43"/>
        <v>-28000</v>
      </c>
      <c r="P42">
        <f t="shared" si="43"/>
        <v>-28000</v>
      </c>
      <c r="Q42">
        <f t="shared" si="43"/>
        <v>-28000</v>
      </c>
    </row>
    <row r="43" spans="1:17" x14ac:dyDescent="0.35">
      <c r="A43" t="s">
        <v>21</v>
      </c>
      <c r="B43">
        <v>0</v>
      </c>
      <c r="C43">
        <f>-C41*73</f>
        <v>-287620</v>
      </c>
      <c r="D43">
        <f t="shared" ref="D43:Q43" si="44">-D41*73</f>
        <v>-287620</v>
      </c>
      <c r="E43">
        <f t="shared" si="44"/>
        <v>-287620</v>
      </c>
      <c r="F43">
        <f t="shared" si="44"/>
        <v>-287620</v>
      </c>
      <c r="G43">
        <f t="shared" si="44"/>
        <v>-287620</v>
      </c>
      <c r="H43">
        <f t="shared" si="44"/>
        <v>-287620</v>
      </c>
      <c r="I43">
        <f t="shared" si="44"/>
        <v>-287620</v>
      </c>
      <c r="J43">
        <f t="shared" si="44"/>
        <v>-287620</v>
      </c>
      <c r="K43">
        <f t="shared" si="44"/>
        <v>-287620</v>
      </c>
      <c r="L43">
        <f t="shared" si="44"/>
        <v>-287620</v>
      </c>
      <c r="M43">
        <f t="shared" si="44"/>
        <v>-287620</v>
      </c>
      <c r="N43">
        <f t="shared" si="44"/>
        <v>-287620</v>
      </c>
      <c r="O43">
        <f t="shared" si="44"/>
        <v>-287620</v>
      </c>
      <c r="P43">
        <f t="shared" si="44"/>
        <v>-287620</v>
      </c>
      <c r="Q43">
        <f t="shared" si="44"/>
        <v>-287620</v>
      </c>
    </row>
    <row r="44" spans="1:17" x14ac:dyDescent="0.35">
      <c r="A44" t="s">
        <v>3</v>
      </c>
      <c r="B44">
        <v>0</v>
      </c>
      <c r="C44">
        <f t="shared" ref="C44:Q44" si="45">$B$8*C41</f>
        <v>354600</v>
      </c>
      <c r="D44">
        <f t="shared" si="45"/>
        <v>354600</v>
      </c>
      <c r="E44">
        <f t="shared" si="45"/>
        <v>354600</v>
      </c>
      <c r="F44">
        <f t="shared" si="45"/>
        <v>354600</v>
      </c>
      <c r="G44">
        <f t="shared" si="45"/>
        <v>354600</v>
      </c>
      <c r="H44">
        <f t="shared" si="45"/>
        <v>354600</v>
      </c>
      <c r="I44">
        <f t="shared" si="45"/>
        <v>354600</v>
      </c>
      <c r="J44">
        <f t="shared" si="45"/>
        <v>354600</v>
      </c>
      <c r="K44">
        <f t="shared" si="45"/>
        <v>354600</v>
      </c>
      <c r="L44">
        <f t="shared" si="45"/>
        <v>354600</v>
      </c>
      <c r="M44">
        <f t="shared" si="45"/>
        <v>354600</v>
      </c>
      <c r="N44">
        <f t="shared" si="45"/>
        <v>354600</v>
      </c>
      <c r="O44">
        <f t="shared" si="45"/>
        <v>354600</v>
      </c>
      <c r="P44">
        <f t="shared" si="45"/>
        <v>354600</v>
      </c>
      <c r="Q44">
        <f t="shared" si="45"/>
        <v>354600</v>
      </c>
    </row>
    <row r="45" spans="1:17" x14ac:dyDescent="0.35">
      <c r="A45" t="s">
        <v>5</v>
      </c>
      <c r="B45">
        <f>B44+(B43+B42)</f>
        <v>-1100000</v>
      </c>
      <c r="C45">
        <f>SUM(C42:C44)</f>
        <v>38980</v>
      </c>
      <c r="D45">
        <f t="shared" ref="D45:Q45" si="46">SUM(D42:D44)</f>
        <v>38980</v>
      </c>
      <c r="E45">
        <f t="shared" si="46"/>
        <v>38980</v>
      </c>
      <c r="F45">
        <f t="shared" si="46"/>
        <v>38980</v>
      </c>
      <c r="G45">
        <f t="shared" si="46"/>
        <v>38980</v>
      </c>
      <c r="H45">
        <f t="shared" si="46"/>
        <v>38980</v>
      </c>
      <c r="I45">
        <f t="shared" si="46"/>
        <v>38980</v>
      </c>
      <c r="J45">
        <f t="shared" si="46"/>
        <v>38980</v>
      </c>
      <c r="K45">
        <f t="shared" si="46"/>
        <v>38980</v>
      </c>
      <c r="L45">
        <f t="shared" si="46"/>
        <v>38980</v>
      </c>
      <c r="M45">
        <f t="shared" si="46"/>
        <v>38980</v>
      </c>
      <c r="N45">
        <f t="shared" si="46"/>
        <v>38980</v>
      </c>
      <c r="O45">
        <f t="shared" si="46"/>
        <v>38980</v>
      </c>
      <c r="P45">
        <f t="shared" si="46"/>
        <v>38980</v>
      </c>
      <c r="Q45">
        <f t="shared" si="46"/>
        <v>38980</v>
      </c>
    </row>
    <row r="46" spans="1:17" x14ac:dyDescent="0.35">
      <c r="A46" s="2" t="s">
        <v>6</v>
      </c>
      <c r="B46" s="3">
        <f>NPV(B7,B45:Q45)</f>
        <v>-640966.59412892943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metodologie calcul VAN</vt:lpstr>
      <vt:lpstr>breviar calcul VAN H2 1 MW</vt:lpstr>
      <vt:lpstr>'metodologie calcul VAN'!OLE_LINK1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Tedi</dc:creator>
  <dcterms:created xsi:type="dcterms:W3CDTF">2022-01-22T12:55:55Z</dcterms:created>
  <dcterms:modified xsi:type="dcterms:W3CDTF">2022-02-16T12:13:33Z</dcterms:modified>
</cp:coreProperties>
</file>